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filterPrivacy="1" defaultThemeVersion="166925"/>
  <xr:revisionPtr revIDLastSave="0" documentId="13_ncr:1_{98A00A6C-631D-40D3-8314-DBC97DC8B231}" xr6:coauthVersionLast="47" xr6:coauthVersionMax="47" xr10:uidLastSave="{00000000-0000-0000-0000-000000000000}"/>
  <workbookProtection workbookAlgorithmName="SHA-512" workbookHashValue="uqYrE6qjdfBQXuVydLP2N4a8ZvDmxHhyKtKko+4q370BPyOJRe/VYcJnI+xKOOfkr9aHFNCNb5/N28DA8vf4vQ==" workbookSaltValue="VluWeS/Ifz1InlVfh5+HZg==" workbookSpinCount="100000" lockStructure="1"/>
  <bookViews>
    <workbookView xWindow="-110" yWindow="-110" windowWidth="19420" windowHeight="10420" xr2:uid="{11A30ABB-949A-4180-BB36-2CD443A54C85}"/>
  </bookViews>
  <sheets>
    <sheet name="Nasal NO Test Report" sheetId="1" r:id="rId1"/>
    <sheet name="Info" sheetId="3" r:id="rId2"/>
    <sheet name="Variable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F40" i="1" s="1"/>
  <c r="G12" i="1"/>
  <c r="G31" i="1"/>
  <c r="G29" i="1"/>
  <c r="G33" i="1"/>
  <c r="F45" i="1" l="1"/>
  <c r="D42" i="1"/>
  <c r="F42" i="1" s="1"/>
  <c r="C15" i="1"/>
  <c r="H40" i="1" l="1"/>
  <c r="H42" i="1" s="1"/>
</calcChain>
</file>

<file path=xl/sharedStrings.xml><?xml version="1.0" encoding="utf-8"?>
<sst xmlns="http://schemas.openxmlformats.org/spreadsheetml/2006/main" count="99" uniqueCount="87">
  <si>
    <t>PCD Screening</t>
  </si>
  <si>
    <t>Nasal NO Test</t>
  </si>
  <si>
    <t>Patient</t>
  </si>
  <si>
    <t>Manoeuvre</t>
  </si>
  <si>
    <t>ER - Exhalation against resistance</t>
  </si>
  <si>
    <t>BH - Breath-hold</t>
  </si>
  <si>
    <t>TB - Tidal breathing</t>
  </si>
  <si>
    <t>Manoeuvre:</t>
  </si>
  <si>
    <t>Right Nostril</t>
  </si>
  <si>
    <t>Trial 1</t>
  </si>
  <si>
    <t>Trial 2</t>
  </si>
  <si>
    <t>Left Nostril</t>
  </si>
  <si>
    <t>Patient ID:</t>
  </si>
  <si>
    <t>SPIROWARE Version:</t>
  </si>
  <si>
    <t xml:space="preserve">ANALYZER CLD 88 </t>
  </si>
  <si>
    <t>Comments:</t>
  </si>
  <si>
    <t>Results</t>
  </si>
  <si>
    <t>Highest NO Value</t>
  </si>
  <si>
    <t>NO output
[nl/min]</t>
  </si>
  <si>
    <t>Grade</t>
  </si>
  <si>
    <t>nasal NO
[ppb]</t>
  </si>
  <si>
    <t>according to ERS TECHNICAL STANDARD (2023)</t>
  </si>
  <si>
    <t>Name:</t>
  </si>
  <si>
    <t>Date of Birth:</t>
  </si>
  <si>
    <t>Age:</t>
  </si>
  <si>
    <t>SPW Version</t>
  </si>
  <si>
    <t>3.1.6</t>
  </si>
  <si>
    <t>3.2.1</t>
  </si>
  <si>
    <t>3.2.2</t>
  </si>
  <si>
    <t>3.3.1</t>
  </si>
  <si>
    <t>3.3.2</t>
  </si>
  <si>
    <t>Ambient NO [ppb]:</t>
  </si>
  <si>
    <t xml:space="preserve">Sample Flow [ml/min]: </t>
  </si>
  <si>
    <t>Device model:</t>
  </si>
  <si>
    <t>[ppb]</t>
  </si>
  <si>
    <t>Intra-nostril Diff [%]</t>
  </si>
  <si>
    <t>Inter-nostril Diff [%]:</t>
  </si>
  <si>
    <t>Date:</t>
  </si>
  <si>
    <t>Test Information</t>
  </si>
  <si>
    <t>Responsible:</t>
  </si>
  <si>
    <t>Signature:</t>
  </si>
  <si>
    <t>Reference: Beydon, N. et al. Nasal nitric oxide measurement in children for the diagnosis of primary ciliary dyskinesia: European Respiratory Society technical standard. European Respiratory Journal 61, (2023).</t>
  </si>
  <si>
    <t>Address</t>
  </si>
  <si>
    <t>City</t>
  </si>
  <si>
    <t>Enter Lab Name</t>
  </si>
  <si>
    <t>Difference between two measurements as percentage of the maximum value</t>
  </si>
  <si>
    <t>Difference between the maximal nNO values from each side as percentage of the maximum value</t>
  </si>
  <si>
    <t>Cutoff-Value [nl/min]</t>
  </si>
  <si>
    <t>ER or BH:</t>
  </si>
  <si>
    <t>77 nl/min</t>
  </si>
  <si>
    <t>TB:</t>
  </si>
  <si>
    <t>Age</t>
  </si>
  <si>
    <t>Cutoff</t>
  </si>
  <si>
    <t>all ages</t>
  </si>
  <si>
    <t>44 nl/min</t>
  </si>
  <si>
    <t>30 nl/min</t>
  </si>
  <si>
    <t>&lt; 1y</t>
  </si>
  <si>
    <t>NA</t>
  </si>
  <si>
    <t>≥ 1y and &lt; 2y</t>
  </si>
  <si>
    <t>≥ 2y</t>
  </si>
  <si>
    <t>Example: "=ABS(C29-E29)/MAX(C29;E29)*100"</t>
  </si>
  <si>
    <t>Example: "=ABS((MAX(C29;E29)-MAX(C31;E31))/MAX(C29;E29;C31;E31)*100)"</t>
  </si>
  <si>
    <t>"=WENN(C24="TB - Tidal breathing";WENN(C15&lt;1;"NA";WENN(C15&gt;2;44;30));77)"</t>
  </si>
  <si>
    <t>Colour Coding of result</t>
  </si>
  <si>
    <t>red if result &lt;= cutoff</t>
  </si>
  <si>
    <t>green if result &gt; cutoff+10%</t>
  </si>
  <si>
    <t>Corrected NO Value</t>
  </si>
  <si>
    <t>(Meas. NO - amb. NO)</t>
  </si>
  <si>
    <t>Cutoff
[nl/min]</t>
  </si>
  <si>
    <t>Grading</t>
  </si>
  <si>
    <t>Inter-nostril</t>
  </si>
  <si>
    <t>repeatability</t>
  </si>
  <si>
    <t>Intra-nostril</t>
  </si>
  <si>
    <t>ER or BH</t>
  </si>
  <si>
    <t>≤ 10 %</t>
  </si>
  <si>
    <t>A</t>
  </si>
  <si>
    <t>&gt; 10 %</t>
  </si>
  <si>
    <t>B</t>
  </si>
  <si>
    <t>TB</t>
  </si>
  <si>
    <t>≤ 30 %</t>
  </si>
  <si>
    <t>≤ 20 %</t>
  </si>
  <si>
    <t>D</t>
  </si>
  <si>
    <t>&gt; 30 %</t>
  </si>
  <si>
    <t>&gt; 20 %</t>
  </si>
  <si>
    <t>E</t>
  </si>
  <si>
    <t>orange if result &gt; cutoff and &lt;= cutoff+10%</t>
  </si>
  <si>
    <t>V06/23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</si>
</sst>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47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0" borderId="0" xfId="0" applyNumberFormat="1"/>
    <xf numFmtId="0" fontId="0" fillId="0" borderId="0" xfId="0" applyProtection="1">
      <protection locked="0"/>
    </xf>
    <xf numFmtId="0" fontId="0" fillId="3" borderId="0" xfId="0" applyFill="1"/>
    <xf numFmtId="0" fontId="0" fillId="3" borderId="0" xfId="0" applyFill="1" applyAlignment="1">
      <alignment horizontal="center"/>
    </xf>
    <xf numFmtId="164" fontId="0" fillId="0" borderId="0" xfId="0" applyNumberFormat="1"/>
    <xf numFmtId="0" fontId="1" fillId="4" borderId="1" xfId="0" applyFont="1" applyFill="1" applyBorder="1"/>
    <xf numFmtId="0" fontId="0" fillId="4" borderId="1" xfId="0" applyFill="1" applyBorder="1"/>
    <xf numFmtId="0" fontId="0" fillId="2" borderId="0" xfId="0" applyFill="1"/>
    <xf numFmtId="0" fontId="0" fillId="3" borderId="0" xfId="0" applyFill="1" applyAlignment="1">
      <alignment horizontal="center" vertical="center"/>
    </xf>
    <xf numFmtId="0" fontId="1" fillId="3" borderId="0" xfId="0" applyFont="1" applyFill="1"/>
    <xf numFmtId="0" fontId="0" fillId="3" borderId="0" xfId="0" applyFill="1" applyAlignment="1">
      <alignment horizontal="right"/>
    </xf>
    <xf numFmtId="2" fontId="0" fillId="0" borderId="0" xfId="0" applyNumberFormat="1"/>
    <xf numFmtId="1" fontId="0" fillId="3" borderId="0" xfId="0" applyNumberFormat="1" applyFill="1" applyAlignment="1">
      <alignment horizontal="left"/>
    </xf>
    <xf numFmtId="14" fontId="0" fillId="3" borderId="0" xfId="0" applyNumberFormat="1" applyFill="1" applyAlignment="1">
      <alignment horizontal="left"/>
    </xf>
    <xf numFmtId="0" fontId="3" fillId="0" borderId="0" xfId="0" applyFont="1" applyAlignment="1">
      <alignment horizontal="right"/>
    </xf>
    <xf numFmtId="0" fontId="0" fillId="3" borderId="6" xfId="0" applyFill="1" applyBorder="1"/>
    <xf numFmtId="0" fontId="0" fillId="5" borderId="0" xfId="0" applyFill="1"/>
    <xf numFmtId="0" fontId="7" fillId="0" borderId="0" xfId="0" applyFont="1"/>
    <xf numFmtId="0" fontId="1" fillId="2" borderId="0" xfId="0" applyFont="1" applyFill="1"/>
    <xf numFmtId="0" fontId="7" fillId="2" borderId="0" xfId="0" applyFont="1" applyFill="1"/>
    <xf numFmtId="0" fontId="8" fillId="0" borderId="0" xfId="0" applyFont="1"/>
    <xf numFmtId="0" fontId="0" fillId="7" borderId="0" xfId="0" applyFill="1"/>
    <xf numFmtId="0" fontId="0" fillId="6" borderId="0" xfId="0" applyFill="1"/>
    <xf numFmtId="164" fontId="1" fillId="0" borderId="0" xfId="0" applyNumberFormat="1" applyFont="1"/>
    <xf numFmtId="0" fontId="9" fillId="2" borderId="0" xfId="0" applyFont="1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1" fontId="5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6" fillId="0" borderId="0" xfId="0" applyFont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vertical="top"/>
      <protection locked="0"/>
    </xf>
    <xf numFmtId="0" fontId="3" fillId="0" borderId="0" xfId="0" applyFont="1" applyAlignment="1">
      <alignment horizontal="left" wrapText="1"/>
    </xf>
    <xf numFmtId="0" fontId="0" fillId="0" borderId="0" xfId="0" applyAlignment="1" applyProtection="1">
      <alignment horizontal="center"/>
      <protection locked="0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/>
      <protection locked="0"/>
    </xf>
    <xf numFmtId="14" fontId="0" fillId="0" borderId="2" xfId="0" applyNumberFormat="1" applyBorder="1" applyAlignment="1" applyProtection="1">
      <alignment horizontal="left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0" fontId="0" fillId="2" borderId="0" xfId="0" applyFill="1" applyAlignment="1">
      <alignment horizontal="center"/>
    </xf>
    <xf numFmtId="0" fontId="0" fillId="0" borderId="6" xfId="0" applyBorder="1" applyAlignment="1" applyProtection="1">
      <alignment horizontal="center"/>
      <protection locked="0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right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Standard" xfId="0" builtinId="0"/>
  </cellStyles>
  <dxfs count="6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AF476"/>
      <color rgb="FFF7ED1D"/>
      <color rgb="FFF7D4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18255</xdr:colOff>
      <xdr:row>0</xdr:row>
      <xdr:rowOff>1</xdr:rowOff>
    </xdr:from>
    <xdr:to>
      <xdr:col>7</xdr:col>
      <xdr:colOff>791765</xdr:colOff>
      <xdr:row>4</xdr:row>
      <xdr:rowOff>114779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B2621751-070C-B30C-E6E1-576DE0C07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55" y="1"/>
          <a:ext cx="6047582" cy="82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DF392-60D4-486D-A38F-67E1D989BFEF}">
  <dimension ref="A6:M60"/>
  <sheetViews>
    <sheetView showGridLines="0" tabSelected="1" zoomScaleNormal="100" workbookViewId="0">
      <selection activeCell="E29" sqref="E29:F29"/>
    </sheetView>
  </sheetViews>
  <sheetFormatPr baseColWidth="10" defaultRowHeight="14.5" x14ac:dyDescent="0.35"/>
  <cols>
    <col min="1" max="1" width="11.1796875" customWidth="1"/>
    <col min="2" max="2" width="7.36328125" customWidth="1"/>
    <col min="3" max="8" width="11.453125" customWidth="1"/>
  </cols>
  <sheetData>
    <row r="6" spans="1:13" ht="23.5" customHeight="1" x14ac:dyDescent="0.55000000000000004">
      <c r="A6" s="49" t="s">
        <v>1</v>
      </c>
      <c r="B6" s="49"/>
      <c r="C6" s="49"/>
      <c r="D6" s="49"/>
      <c r="F6" s="40" t="s">
        <v>44</v>
      </c>
      <c r="G6" s="40"/>
      <c r="H6" s="40"/>
    </row>
    <row r="7" spans="1:13" ht="14.5" customHeight="1" x14ac:dyDescent="0.35">
      <c r="A7" s="50" t="s">
        <v>21</v>
      </c>
      <c r="B7" s="50"/>
      <c r="C7" s="50"/>
      <c r="D7" s="50"/>
      <c r="F7" s="41" t="s">
        <v>42</v>
      </c>
      <c r="G7" s="41"/>
      <c r="H7" s="41"/>
    </row>
    <row r="8" spans="1:13" ht="14.5" customHeight="1" x14ac:dyDescent="0.35">
      <c r="A8" s="50" t="s">
        <v>0</v>
      </c>
      <c r="B8" s="50"/>
      <c r="C8" s="50"/>
      <c r="D8" s="50"/>
      <c r="F8" s="41" t="s">
        <v>43</v>
      </c>
      <c r="G8" s="41"/>
      <c r="H8" s="41"/>
    </row>
    <row r="9" spans="1:13" ht="10" customHeight="1" x14ac:dyDescent="0.35"/>
    <row r="10" spans="1:13" x14ac:dyDescent="0.35">
      <c r="A10" s="6" t="s">
        <v>2</v>
      </c>
      <c r="B10" s="7"/>
      <c r="C10" s="7"/>
      <c r="D10" s="7"/>
      <c r="E10" s="7"/>
      <c r="F10" s="7"/>
      <c r="G10" s="7"/>
      <c r="H10" s="7"/>
    </row>
    <row r="11" spans="1:13" ht="7.5" customHeight="1" x14ac:dyDescent="0.35">
      <c r="A11" s="3"/>
      <c r="B11" s="3"/>
      <c r="C11" s="3"/>
      <c r="D11" s="3"/>
      <c r="E11" s="3"/>
      <c r="F11" s="3"/>
      <c r="G11" s="3"/>
      <c r="H11" s="3"/>
    </row>
    <row r="12" spans="1:13" x14ac:dyDescent="0.35">
      <c r="A12" s="3" t="s">
        <v>12</v>
      </c>
      <c r="B12" s="3"/>
      <c r="C12" s="51"/>
      <c r="D12" s="51"/>
      <c r="E12" s="3" t="s">
        <v>37</v>
      </c>
      <c r="F12" s="3"/>
      <c r="G12" s="14">
        <f ca="1">TODAY()</f>
        <v>45071</v>
      </c>
      <c r="H12" s="3"/>
    </row>
    <row r="13" spans="1:13" x14ac:dyDescent="0.35">
      <c r="A13" s="3" t="s">
        <v>22</v>
      </c>
      <c r="B13" s="3"/>
      <c r="C13" s="52"/>
      <c r="D13" s="53"/>
      <c r="E13" s="3" t="s">
        <v>33</v>
      </c>
      <c r="F13" s="3"/>
      <c r="G13" s="3" t="s">
        <v>14</v>
      </c>
      <c r="H13" s="3"/>
    </row>
    <row r="14" spans="1:13" x14ac:dyDescent="0.35">
      <c r="A14" s="3" t="s">
        <v>23</v>
      </c>
      <c r="B14" s="3"/>
      <c r="C14" s="54"/>
      <c r="D14" s="55"/>
      <c r="E14" s="3" t="s">
        <v>13</v>
      </c>
      <c r="F14" s="3"/>
      <c r="G14" s="2" t="s">
        <v>30</v>
      </c>
      <c r="H14" s="3"/>
    </row>
    <row r="15" spans="1:13" x14ac:dyDescent="0.35">
      <c r="A15" s="3" t="s">
        <v>24</v>
      </c>
      <c r="B15" s="3"/>
      <c r="C15" s="13">
        <f ca="1">DATEDIF(C14,G12,"Y")</f>
        <v>123</v>
      </c>
      <c r="D15" s="3"/>
      <c r="E15" s="3"/>
      <c r="F15" s="3"/>
      <c r="G15" s="3"/>
      <c r="H15" s="3"/>
      <c r="M15" s="24"/>
    </row>
    <row r="16" spans="1:13" ht="7" customHeight="1" x14ac:dyDescent="0.35">
      <c r="A16" s="3"/>
      <c r="B16" s="3"/>
      <c r="C16" s="3"/>
      <c r="D16" s="3"/>
      <c r="E16" s="3"/>
      <c r="F16" s="3"/>
      <c r="G16" s="3"/>
      <c r="H16" s="3"/>
    </row>
    <row r="17" spans="1:10" ht="7" customHeight="1" x14ac:dyDescent="0.35"/>
    <row r="18" spans="1:10" x14ac:dyDescent="0.35">
      <c r="A18" s="6" t="s">
        <v>1</v>
      </c>
      <c r="B18" s="7"/>
      <c r="C18" s="7"/>
      <c r="D18" s="7"/>
      <c r="E18" s="7"/>
      <c r="F18" s="7"/>
      <c r="G18" s="7"/>
      <c r="H18" s="7"/>
    </row>
    <row r="19" spans="1:10" ht="8" customHeight="1" x14ac:dyDescent="0.35">
      <c r="A19" s="3"/>
      <c r="B19" s="3"/>
      <c r="C19" s="3"/>
      <c r="D19" s="3"/>
      <c r="E19" s="3"/>
      <c r="F19" s="3"/>
      <c r="G19" s="3"/>
      <c r="H19" s="3"/>
    </row>
    <row r="20" spans="1:10" x14ac:dyDescent="0.35">
      <c r="A20" s="3" t="s">
        <v>31</v>
      </c>
      <c r="B20" s="3"/>
      <c r="C20" s="2"/>
      <c r="D20" s="3"/>
      <c r="E20" s="3"/>
      <c r="F20" s="3"/>
      <c r="G20" s="3"/>
      <c r="H20" s="3"/>
      <c r="J20" s="12"/>
    </row>
    <row r="21" spans="1:10" ht="10" customHeight="1" x14ac:dyDescent="0.35">
      <c r="A21" s="3"/>
      <c r="B21" s="3"/>
      <c r="C21" s="3"/>
      <c r="D21" s="3"/>
      <c r="E21" s="3"/>
      <c r="F21" s="3"/>
      <c r="G21" s="3"/>
      <c r="H21" s="3"/>
    </row>
    <row r="22" spans="1:10" x14ac:dyDescent="0.35">
      <c r="A22" s="3" t="s">
        <v>32</v>
      </c>
      <c r="B22" s="3"/>
      <c r="C22" s="2"/>
      <c r="D22" s="3"/>
      <c r="E22" s="3"/>
      <c r="F22" s="3"/>
      <c r="G22" s="3"/>
      <c r="H22" s="3"/>
    </row>
    <row r="23" spans="1:10" ht="10" customHeight="1" x14ac:dyDescent="0.35">
      <c r="A23" s="3"/>
      <c r="B23" s="3"/>
      <c r="C23" s="3"/>
      <c r="D23" s="3"/>
      <c r="E23" s="3"/>
      <c r="F23" s="3"/>
      <c r="G23" s="3"/>
      <c r="H23" s="3"/>
    </row>
    <row r="24" spans="1:10" x14ac:dyDescent="0.35">
      <c r="A24" s="3" t="s">
        <v>7</v>
      </c>
      <c r="B24" s="3"/>
      <c r="C24" s="46" t="s">
        <v>4</v>
      </c>
      <c r="D24" s="46"/>
      <c r="E24" s="46"/>
      <c r="F24" s="3"/>
      <c r="G24" s="3"/>
      <c r="H24" s="3"/>
    </row>
    <row r="25" spans="1:10" ht="10" customHeight="1" x14ac:dyDescent="0.35">
      <c r="A25" s="3"/>
      <c r="B25" s="3"/>
      <c r="C25" s="3"/>
      <c r="D25" s="3"/>
      <c r="E25" s="3"/>
      <c r="F25" s="3"/>
      <c r="G25" s="3"/>
      <c r="H25" s="3"/>
    </row>
    <row r="26" spans="1:10" ht="10" customHeight="1" x14ac:dyDescent="0.35">
      <c r="A26" s="3"/>
      <c r="B26" s="3"/>
      <c r="C26" s="3"/>
      <c r="D26" s="3"/>
      <c r="E26" s="3"/>
      <c r="F26" s="3"/>
      <c r="G26" s="3"/>
      <c r="H26" s="3"/>
    </row>
    <row r="27" spans="1:10" x14ac:dyDescent="0.35">
      <c r="A27" s="3"/>
      <c r="B27" s="3"/>
      <c r="C27" s="39" t="s">
        <v>9</v>
      </c>
      <c r="D27" s="39"/>
      <c r="E27" s="39" t="s">
        <v>10</v>
      </c>
      <c r="F27" s="39"/>
      <c r="G27" s="56" t="s">
        <v>35</v>
      </c>
      <c r="H27" s="56"/>
    </row>
    <row r="28" spans="1:10" ht="7.5" customHeight="1" x14ac:dyDescent="0.35">
      <c r="A28" s="3"/>
      <c r="B28" s="3"/>
      <c r="C28" s="4"/>
      <c r="D28" s="4"/>
      <c r="E28" s="4"/>
      <c r="F28" s="4"/>
      <c r="G28" s="4"/>
      <c r="H28" s="4"/>
    </row>
    <row r="29" spans="1:10" x14ac:dyDescent="0.35">
      <c r="A29" s="3" t="s">
        <v>8</v>
      </c>
      <c r="B29" s="11" t="s">
        <v>34</v>
      </c>
      <c r="C29" s="43"/>
      <c r="D29" s="57"/>
      <c r="E29" s="43"/>
      <c r="F29" s="43"/>
      <c r="G29" s="44" t="e">
        <f>ABS(C29-E29)/MAX(C29,E29)*100</f>
        <v>#DIV/0!</v>
      </c>
      <c r="H29" s="44"/>
    </row>
    <row r="30" spans="1:10" ht="7.5" customHeight="1" x14ac:dyDescent="0.35">
      <c r="A30" s="3"/>
      <c r="B30" s="11"/>
      <c r="C30" s="3"/>
      <c r="D30" s="16"/>
      <c r="E30" s="3"/>
      <c r="F30" s="3"/>
      <c r="G30" s="4"/>
      <c r="H30" s="4"/>
    </row>
    <row r="31" spans="1:10" x14ac:dyDescent="0.35">
      <c r="A31" s="3" t="s">
        <v>11</v>
      </c>
      <c r="B31" s="11" t="s">
        <v>34</v>
      </c>
      <c r="C31" s="43"/>
      <c r="D31" s="57"/>
      <c r="E31" s="43"/>
      <c r="F31" s="43"/>
      <c r="G31" s="44" t="e">
        <f>ABS(C31-E31)/MAX(C31,E31)*100</f>
        <v>#DIV/0!</v>
      </c>
      <c r="H31" s="44"/>
    </row>
    <row r="32" spans="1:10" ht="10" customHeight="1" x14ac:dyDescent="0.35">
      <c r="A32" s="3"/>
      <c r="B32" s="3"/>
      <c r="C32" s="3"/>
      <c r="D32" s="3"/>
      <c r="E32" s="3"/>
      <c r="F32" s="3"/>
      <c r="G32" s="4"/>
      <c r="H32" s="4"/>
    </row>
    <row r="33" spans="1:11" x14ac:dyDescent="0.35">
      <c r="A33" s="3"/>
      <c r="B33" s="3"/>
      <c r="C33" s="3"/>
      <c r="D33" s="3"/>
      <c r="E33" s="45" t="s">
        <v>36</v>
      </c>
      <c r="F33" s="45"/>
      <c r="G33" s="44" t="e">
        <f>ABS((MAX(C29,E29)-MAX(C31,E31))/MAX(C29,E29,C31,E31)*100)</f>
        <v>#DIV/0!</v>
      </c>
      <c r="H33" s="44"/>
      <c r="J33" s="5"/>
      <c r="K33" s="5"/>
    </row>
    <row r="34" spans="1:11" ht="7" customHeight="1" x14ac:dyDescent="0.35">
      <c r="A34" s="3"/>
      <c r="B34" s="3"/>
      <c r="C34" s="3"/>
      <c r="D34" s="3"/>
      <c r="E34" s="3"/>
      <c r="F34" s="3"/>
      <c r="G34" s="3"/>
      <c r="H34" s="3"/>
    </row>
    <row r="35" spans="1:11" ht="7" customHeight="1" x14ac:dyDescent="0.35"/>
    <row r="36" spans="1:11" x14ac:dyDescent="0.35">
      <c r="A36" s="6" t="s">
        <v>16</v>
      </c>
      <c r="B36" s="7"/>
      <c r="C36" s="7"/>
      <c r="D36" s="7"/>
      <c r="E36" s="7"/>
      <c r="F36" s="7"/>
      <c r="G36" s="7"/>
      <c r="H36" s="7"/>
    </row>
    <row r="37" spans="1:11" ht="7" customHeight="1" x14ac:dyDescent="0.35">
      <c r="A37" s="3"/>
      <c r="B37" s="3"/>
      <c r="C37" s="3"/>
      <c r="D37" s="3"/>
      <c r="E37" s="3"/>
      <c r="F37" s="3"/>
      <c r="G37" s="3"/>
      <c r="H37" s="3"/>
    </row>
    <row r="38" spans="1:11" ht="33.5" customHeight="1" x14ac:dyDescent="0.45">
      <c r="A38" s="8"/>
      <c r="B38" s="8"/>
      <c r="C38" s="8"/>
      <c r="D38" s="34" t="s">
        <v>20</v>
      </c>
      <c r="E38" s="35"/>
      <c r="F38" s="36" t="s">
        <v>18</v>
      </c>
      <c r="G38" s="36"/>
      <c r="H38" s="27" t="s">
        <v>68</v>
      </c>
    </row>
    <row r="39" spans="1:11" ht="7.5" customHeight="1" x14ac:dyDescent="0.35">
      <c r="A39" s="8"/>
      <c r="B39" s="8"/>
      <c r="C39" s="8"/>
      <c r="D39" s="3"/>
      <c r="E39" s="3"/>
      <c r="F39" s="3"/>
      <c r="G39" s="3"/>
      <c r="H39" s="3"/>
    </row>
    <row r="40" spans="1:11" ht="18.5" x14ac:dyDescent="0.45">
      <c r="A40" s="19" t="s">
        <v>17</v>
      </c>
      <c r="B40" s="19"/>
      <c r="C40" s="28"/>
      <c r="D40" s="38">
        <f>MAX(C29,E29,C31,E31)</f>
        <v>0</v>
      </c>
      <c r="E40" s="38"/>
      <c r="F40" s="37">
        <f>D40*C22/1000</f>
        <v>0</v>
      </c>
      <c r="G40" s="37"/>
      <c r="H40" s="9">
        <f>IF(C24="TB - Tidal breathing",IF(C15&lt;1,"NA",IF(C15&gt;=2,44,30)),77)</f>
        <v>77</v>
      </c>
    </row>
    <row r="41" spans="1:11" ht="7.5" customHeight="1" x14ac:dyDescent="0.35">
      <c r="A41" s="8"/>
      <c r="B41" s="8"/>
      <c r="C41" s="8"/>
      <c r="D41" s="3"/>
      <c r="E41" s="3"/>
      <c r="F41" s="3"/>
      <c r="G41" s="3"/>
      <c r="H41" s="3"/>
    </row>
    <row r="42" spans="1:11" ht="18.5" x14ac:dyDescent="0.45">
      <c r="A42" s="19" t="s">
        <v>66</v>
      </c>
      <c r="B42" s="19"/>
      <c r="C42" s="8"/>
      <c r="D42" s="33">
        <f>D40-C20</f>
        <v>0</v>
      </c>
      <c r="E42" s="33"/>
      <c r="F42" s="37">
        <f>D42*C22/1000</f>
        <v>0</v>
      </c>
      <c r="G42" s="37"/>
      <c r="H42" s="4">
        <f>H40</f>
        <v>77</v>
      </c>
    </row>
    <row r="43" spans="1:11" ht="11.5" customHeight="1" x14ac:dyDescent="0.35">
      <c r="A43" s="25" t="s">
        <v>67</v>
      </c>
      <c r="B43" s="8"/>
      <c r="C43" s="8"/>
      <c r="D43" s="3"/>
      <c r="E43" s="3"/>
      <c r="F43" s="3"/>
      <c r="G43" s="3"/>
      <c r="H43" s="3"/>
    </row>
    <row r="44" spans="1:11" ht="7.5" customHeight="1" x14ac:dyDescent="0.35">
      <c r="A44" s="8"/>
      <c r="B44" s="8"/>
      <c r="C44" s="8"/>
      <c r="D44" s="3"/>
      <c r="E44" s="3"/>
      <c r="F44" s="3"/>
      <c r="G44" s="3"/>
      <c r="H44" s="3"/>
    </row>
    <row r="45" spans="1:11" x14ac:dyDescent="0.35">
      <c r="A45" s="8" t="s">
        <v>19</v>
      </c>
      <c r="B45" s="8"/>
      <c r="C45" s="26"/>
      <c r="D45" s="33"/>
      <c r="E45" s="33"/>
      <c r="F45" s="39" t="e">
        <f>IF(AND(OR(C24="ER - Exhalation against resistance",C24="BH - Breath-hold"),G33&lt;=10,G29&lt;=10,G31&lt;=10),"A",IF(OR(C24="ER - Exhalation against resistance",C24="BH - Breath-hold"),"B",IF(AND(C24="TB - Tidal breathing",G33&lt;=30,G29&lt;=20,G31&lt;=20),"D","E")))</f>
        <v>#DIV/0!</v>
      </c>
      <c r="G45" s="39"/>
      <c r="H45" s="3"/>
    </row>
    <row r="46" spans="1:11" ht="7.5" customHeight="1" x14ac:dyDescent="0.35">
      <c r="A46" s="3"/>
      <c r="B46" s="3"/>
      <c r="C46" s="9"/>
      <c r="D46" s="29"/>
      <c r="E46" s="29"/>
      <c r="F46" s="4"/>
      <c r="G46" s="4"/>
      <c r="H46" s="3"/>
    </row>
    <row r="47" spans="1:11" ht="7" customHeight="1" x14ac:dyDescent="0.35"/>
    <row r="48" spans="1:11" x14ac:dyDescent="0.35">
      <c r="A48" s="6" t="s">
        <v>38</v>
      </c>
      <c r="B48" s="7"/>
      <c r="C48" s="7"/>
      <c r="D48" s="7"/>
      <c r="E48" s="7"/>
      <c r="F48" s="7"/>
      <c r="G48" s="7"/>
      <c r="H48" s="7"/>
    </row>
    <row r="49" spans="1:8" ht="7" customHeight="1" x14ac:dyDescent="0.35">
      <c r="A49" s="10"/>
      <c r="B49" s="3"/>
      <c r="C49" s="3"/>
      <c r="D49" s="3"/>
      <c r="E49" s="3"/>
      <c r="F49" s="3"/>
      <c r="G49" s="3"/>
      <c r="H49" s="3"/>
    </row>
    <row r="50" spans="1:8" x14ac:dyDescent="0.35">
      <c r="A50" s="3" t="s">
        <v>15</v>
      </c>
      <c r="B50" s="3"/>
      <c r="C50" s="48"/>
      <c r="D50" s="48"/>
      <c r="E50" s="48"/>
      <c r="F50" s="48"/>
      <c r="G50" s="48"/>
      <c r="H50" s="48"/>
    </row>
    <row r="51" spans="1:8" x14ac:dyDescent="0.35">
      <c r="A51" s="3"/>
      <c r="B51" s="3"/>
      <c r="C51" s="48"/>
      <c r="D51" s="48"/>
      <c r="E51" s="48"/>
      <c r="F51" s="48"/>
      <c r="G51" s="48"/>
      <c r="H51" s="48"/>
    </row>
    <row r="52" spans="1:8" x14ac:dyDescent="0.35">
      <c r="A52" s="3"/>
      <c r="B52" s="3"/>
      <c r="C52" s="48"/>
      <c r="D52" s="48"/>
      <c r="E52" s="48"/>
      <c r="F52" s="48"/>
      <c r="G52" s="48"/>
      <c r="H52" s="48"/>
    </row>
    <row r="53" spans="1:8" ht="7" customHeight="1" x14ac:dyDescent="0.35">
      <c r="A53" s="3"/>
      <c r="B53" s="3"/>
      <c r="C53" s="4"/>
      <c r="D53" s="4"/>
      <c r="E53" s="4"/>
      <c r="F53" s="4"/>
      <c r="G53" s="4"/>
      <c r="H53" s="4"/>
    </row>
    <row r="54" spans="1:8" x14ac:dyDescent="0.35">
      <c r="A54" s="3" t="s">
        <v>39</v>
      </c>
      <c r="B54" s="3"/>
      <c r="C54" s="46"/>
      <c r="D54" s="46"/>
      <c r="E54" s="3"/>
      <c r="F54" s="3"/>
      <c r="G54" s="3"/>
      <c r="H54" s="3"/>
    </row>
    <row r="55" spans="1:8" ht="7" customHeight="1" x14ac:dyDescent="0.35">
      <c r="A55" s="3"/>
      <c r="B55" s="3"/>
      <c r="C55" s="4"/>
      <c r="D55" s="4"/>
      <c r="E55" s="4"/>
      <c r="F55" s="4"/>
      <c r="G55" s="4"/>
      <c r="H55" s="4"/>
    </row>
    <row r="56" spans="1:8" ht="14.5" customHeight="1" x14ac:dyDescent="0.35">
      <c r="A56" s="3" t="s">
        <v>40</v>
      </c>
      <c r="B56" s="3"/>
      <c r="C56" s="47"/>
      <c r="D56" s="47"/>
      <c r="E56" s="3"/>
      <c r="F56" s="3"/>
      <c r="G56" s="3"/>
      <c r="H56" s="3"/>
    </row>
    <row r="57" spans="1:8" ht="11.5" customHeight="1" x14ac:dyDescent="0.35">
      <c r="A57" s="3"/>
      <c r="B57" s="3"/>
      <c r="C57" s="47"/>
      <c r="D57" s="47"/>
      <c r="E57" s="3"/>
      <c r="F57" s="3"/>
      <c r="G57" s="3"/>
      <c r="H57" s="3"/>
    </row>
    <row r="58" spans="1:8" ht="7" customHeight="1" x14ac:dyDescent="0.35">
      <c r="A58" s="3"/>
      <c r="B58" s="3"/>
      <c r="C58" s="4"/>
      <c r="D58" s="4"/>
      <c r="E58" s="4"/>
      <c r="F58" s="4"/>
      <c r="G58" s="4"/>
      <c r="H58" s="4"/>
    </row>
    <row r="59" spans="1:8" ht="23.5" customHeight="1" x14ac:dyDescent="0.35">
      <c r="A59" s="42" t="s">
        <v>41</v>
      </c>
      <c r="B59" s="42"/>
      <c r="C59" s="42"/>
      <c r="D59" s="42"/>
      <c r="E59" s="42"/>
      <c r="F59" s="42"/>
      <c r="G59" s="42"/>
      <c r="H59" s="42"/>
    </row>
    <row r="60" spans="1:8" ht="13" customHeight="1" x14ac:dyDescent="0.35">
      <c r="H60" s="15" t="s">
        <v>86</v>
      </c>
    </row>
  </sheetData>
  <sheetProtection algorithmName="SHA-512" hashValue="M/1664JRGikfuGyxuCtm7TJ1TK6PjtpcJzncP19bIpHCNwWyYTJ0MOgxocSHWDirUrzIHd8z4pX/izUjrwTURg==" saltValue="85oXKwJunxoPlF0tVNoZUA==" spinCount="100000" sheet="1" objects="1" scenarios="1" selectLockedCells="1"/>
  <mergeCells count="33">
    <mergeCell ref="G27:H27"/>
    <mergeCell ref="C29:D29"/>
    <mergeCell ref="C31:D31"/>
    <mergeCell ref="C24:E24"/>
    <mergeCell ref="C12:D12"/>
    <mergeCell ref="C13:D13"/>
    <mergeCell ref="C14:D14"/>
    <mergeCell ref="C27:D27"/>
    <mergeCell ref="E27:F27"/>
    <mergeCell ref="F6:H6"/>
    <mergeCell ref="F7:H7"/>
    <mergeCell ref="F8:H8"/>
    <mergeCell ref="A59:H59"/>
    <mergeCell ref="E29:F29"/>
    <mergeCell ref="E31:F31"/>
    <mergeCell ref="G29:H29"/>
    <mergeCell ref="G31:H31"/>
    <mergeCell ref="G33:H33"/>
    <mergeCell ref="E33:F33"/>
    <mergeCell ref="C54:D54"/>
    <mergeCell ref="C56:D57"/>
    <mergeCell ref="C50:H52"/>
    <mergeCell ref="A6:D6"/>
    <mergeCell ref="A7:D7"/>
    <mergeCell ref="A8:D8"/>
    <mergeCell ref="D45:E45"/>
    <mergeCell ref="D38:E38"/>
    <mergeCell ref="F38:G38"/>
    <mergeCell ref="F40:G40"/>
    <mergeCell ref="D40:E40"/>
    <mergeCell ref="D42:E42"/>
    <mergeCell ref="F42:G42"/>
    <mergeCell ref="F45:G45"/>
  </mergeCells>
  <conditionalFormatting sqref="F40:G40">
    <cfRule type="expression" dxfId="5" priority="7">
      <formula>AND(ISNUMBER($H$40),$F$40&lt;=$H$40)</formula>
    </cfRule>
    <cfRule type="expression" dxfId="4" priority="8">
      <formula>AND(ISNUMBER($H40),$F$40&lt;=($H$40*1.1))</formula>
    </cfRule>
    <cfRule type="expression" dxfId="3" priority="9">
      <formula>AND(ISNUMBER($H$40),$F$40&gt;($H$40*1.1))</formula>
    </cfRule>
  </conditionalFormatting>
  <conditionalFormatting sqref="F42:G42">
    <cfRule type="expression" dxfId="2" priority="1">
      <formula>AND(ISNUMBER($H$42),$F$42&lt;=$H$42)</formula>
    </cfRule>
    <cfRule type="expression" dxfId="1" priority="2">
      <formula>AND(ISNUMBER($F$42),$F$42&lt;=($H$42*1.1))</formula>
    </cfRule>
    <cfRule type="expression" dxfId="0" priority="3">
      <formula>AND(ISNUMBER($F$42),$F$42&gt;($H$42*1.1))</formula>
    </cfRule>
  </conditionalFormatting>
  <pageMargins left="0.70866141732283472" right="0.70866141732283472" top="0.59055118110236227" bottom="0.59055118110236227" header="0.31496062992125984" footer="0.31496062992125984"/>
  <pageSetup paperSize="9" orientation="portrait" r:id="rId1"/>
  <ignoredErrors>
    <ignoredError sqref="G14" twoDigitTextYea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A4174ED-EFD3-4AC2-92DE-7A6847972794}">
          <x14:formula1>
            <xm:f>Variables!$A$2:$A$4</xm:f>
          </x14:formula1>
          <xm:sqref>C24</xm:sqref>
        </x14:dataValidation>
        <x14:dataValidation type="list" allowBlank="1" showInputMessage="1" showErrorMessage="1" xr:uid="{1E9BF039-2728-4709-9D19-C1CCED42B3D7}">
          <x14:formula1>
            <xm:f>Variables!$B$2:$B$6</xm:f>
          </x14:formula1>
          <xm:sqref>G14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4BB31-DB4D-4756-A7E8-F32DEDF1EA66}">
  <dimension ref="A4:K33"/>
  <sheetViews>
    <sheetView workbookViewId="0">
      <selection activeCell="D4" sqref="D4"/>
    </sheetView>
  </sheetViews>
  <sheetFormatPr baseColWidth="10" defaultRowHeight="14.5" x14ac:dyDescent="0.35"/>
  <cols>
    <col min="1" max="2" width="11.6328125" customWidth="1"/>
    <col min="3" max="3" width="6.81640625" customWidth="1"/>
    <col min="4" max="4" width="11.6328125" customWidth="1"/>
    <col min="5" max="6" width="13.81640625" customWidth="1"/>
    <col min="7" max="9" width="11.6328125" customWidth="1"/>
  </cols>
  <sheetData>
    <row r="4" spans="1:11" ht="15.5" x14ac:dyDescent="0.35">
      <c r="A4" s="58" t="s">
        <v>35</v>
      </c>
      <c r="B4" s="58"/>
      <c r="C4" s="31"/>
      <c r="D4" s="18" t="s">
        <v>45</v>
      </c>
      <c r="E4" s="18"/>
      <c r="F4" s="18"/>
      <c r="G4" s="18"/>
      <c r="H4" s="18"/>
      <c r="I4" s="18"/>
    </row>
    <row r="5" spans="1:11" x14ac:dyDescent="0.35">
      <c r="D5" t="s">
        <v>60</v>
      </c>
    </row>
    <row r="7" spans="1:11" ht="15.5" x14ac:dyDescent="0.35">
      <c r="A7" s="59" t="s">
        <v>36</v>
      </c>
      <c r="B7" s="59"/>
      <c r="C7" s="32"/>
      <c r="D7" s="18" t="s">
        <v>46</v>
      </c>
      <c r="E7" s="18"/>
      <c r="F7" s="18"/>
      <c r="G7" s="18"/>
      <c r="H7" s="18"/>
      <c r="I7" s="18"/>
      <c r="J7" s="18"/>
      <c r="K7" s="18"/>
    </row>
    <row r="8" spans="1:11" x14ac:dyDescent="0.35">
      <c r="D8" t="s">
        <v>61</v>
      </c>
    </row>
    <row r="12" spans="1:11" ht="15.5" x14ac:dyDescent="0.35">
      <c r="A12" s="20" t="s">
        <v>47</v>
      </c>
      <c r="B12" s="20"/>
      <c r="C12" s="18"/>
      <c r="D12" s="20" t="s">
        <v>3</v>
      </c>
      <c r="E12" s="20" t="s">
        <v>51</v>
      </c>
      <c r="F12" s="20" t="s">
        <v>52</v>
      </c>
      <c r="G12" s="18"/>
    </row>
    <row r="13" spans="1:11" ht="15.5" x14ac:dyDescent="0.35">
      <c r="A13" s="18"/>
      <c r="B13" s="18"/>
      <c r="C13" s="18"/>
      <c r="D13" s="18" t="s">
        <v>48</v>
      </c>
      <c r="E13" s="18" t="s">
        <v>53</v>
      </c>
      <c r="F13" s="18" t="s">
        <v>49</v>
      </c>
      <c r="G13" s="18"/>
    </row>
    <row r="14" spans="1:11" ht="15.5" x14ac:dyDescent="0.35">
      <c r="A14" s="18"/>
      <c r="B14" s="18"/>
      <c r="C14" s="18"/>
      <c r="D14" s="18" t="s">
        <v>50</v>
      </c>
      <c r="E14" s="21" t="s">
        <v>59</v>
      </c>
      <c r="F14" s="18" t="s">
        <v>54</v>
      </c>
      <c r="G14" s="18"/>
    </row>
    <row r="15" spans="1:11" ht="15.5" x14ac:dyDescent="0.35">
      <c r="A15" s="18"/>
      <c r="B15" s="18"/>
      <c r="C15" s="18"/>
      <c r="D15" s="18"/>
      <c r="E15" s="21" t="s">
        <v>58</v>
      </c>
      <c r="F15" s="18" t="s">
        <v>55</v>
      </c>
      <c r="G15" s="18"/>
    </row>
    <row r="16" spans="1:11" ht="15.5" x14ac:dyDescent="0.35">
      <c r="A16" s="18"/>
      <c r="B16" s="18"/>
      <c r="C16" s="18"/>
      <c r="D16" s="18"/>
      <c r="E16" s="21" t="s">
        <v>56</v>
      </c>
      <c r="F16" s="18" t="s">
        <v>57</v>
      </c>
      <c r="G16" s="18"/>
    </row>
    <row r="18" spans="1:7" x14ac:dyDescent="0.35">
      <c r="D18" t="s">
        <v>62</v>
      </c>
    </row>
    <row r="22" spans="1:7" ht="15.5" x14ac:dyDescent="0.35">
      <c r="A22" s="20" t="s">
        <v>63</v>
      </c>
      <c r="B22" s="20"/>
      <c r="C22" s="18"/>
      <c r="D22" s="17"/>
      <c r="E22" t="s">
        <v>64</v>
      </c>
    </row>
    <row r="23" spans="1:7" x14ac:dyDescent="0.35">
      <c r="D23" s="22"/>
      <c r="E23" t="s">
        <v>85</v>
      </c>
    </row>
    <row r="24" spans="1:7" x14ac:dyDescent="0.35">
      <c r="D24" s="23"/>
      <c r="E24" t="s">
        <v>65</v>
      </c>
    </row>
    <row r="28" spans="1:7" ht="15.5" x14ac:dyDescent="0.35">
      <c r="A28" s="20" t="s">
        <v>69</v>
      </c>
      <c r="B28" s="20"/>
      <c r="C28" s="18"/>
      <c r="D28" s="60" t="s">
        <v>3</v>
      </c>
      <c r="E28" s="9" t="s">
        <v>70</v>
      </c>
      <c r="F28" s="9" t="s">
        <v>72</v>
      </c>
      <c r="G28" s="60" t="s">
        <v>19</v>
      </c>
    </row>
    <row r="29" spans="1:7" x14ac:dyDescent="0.35">
      <c r="D29" s="60"/>
      <c r="E29" s="9" t="s">
        <v>71</v>
      </c>
      <c r="F29" s="9" t="s">
        <v>71</v>
      </c>
      <c r="G29" s="60"/>
    </row>
    <row r="30" spans="1:7" x14ac:dyDescent="0.35">
      <c r="D30" s="61" t="s">
        <v>73</v>
      </c>
      <c r="E30" s="30" t="s">
        <v>74</v>
      </c>
      <c r="F30" s="30" t="s">
        <v>74</v>
      </c>
      <c r="G30" s="30" t="s">
        <v>75</v>
      </c>
    </row>
    <row r="31" spans="1:7" x14ac:dyDescent="0.35">
      <c r="D31" s="61"/>
      <c r="E31" s="30" t="s">
        <v>76</v>
      </c>
      <c r="F31" s="30" t="s">
        <v>76</v>
      </c>
      <c r="G31" s="30" t="s">
        <v>77</v>
      </c>
    </row>
    <row r="32" spans="1:7" x14ac:dyDescent="0.35">
      <c r="D32" s="61" t="s">
        <v>78</v>
      </c>
      <c r="E32" s="30" t="s">
        <v>79</v>
      </c>
      <c r="F32" s="30" t="s">
        <v>80</v>
      </c>
      <c r="G32" s="30" t="s">
        <v>81</v>
      </c>
    </row>
    <row r="33" spans="4:7" x14ac:dyDescent="0.35">
      <c r="D33" s="61"/>
      <c r="E33" s="30" t="s">
        <v>82</v>
      </c>
      <c r="F33" s="30" t="s">
        <v>83</v>
      </c>
      <c r="G33" s="30" t="s">
        <v>84</v>
      </c>
    </row>
  </sheetData>
  <sheetProtection algorithmName="SHA-512" hashValue="yyOKzXDjQJD38I71xg7JggYkd8UtTTmMsz0ieJFMV42IMExZtww1Kn85U2t53ozmKYZunP42dVMfJYXTvllovA==" saltValue="XYtM7FPGw5OoUbd9ZRHO4g==" spinCount="100000" sheet="1" objects="1" scenarios="1"/>
  <mergeCells count="6">
    <mergeCell ref="D32:D33"/>
    <mergeCell ref="A4:B4"/>
    <mergeCell ref="A7:B7"/>
    <mergeCell ref="D28:D29"/>
    <mergeCell ref="G28:G29"/>
    <mergeCell ref="D30:D3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AF3DB-9542-4EAB-BCF7-6E4EBD75EF4D}">
  <dimension ref="A1:B7"/>
  <sheetViews>
    <sheetView workbookViewId="0">
      <selection activeCell="F34" sqref="F34"/>
    </sheetView>
  </sheetViews>
  <sheetFormatPr baseColWidth="10" defaultRowHeight="14.5" x14ac:dyDescent="0.35"/>
  <cols>
    <col min="1" max="1" width="30.26953125" customWidth="1"/>
    <col min="2" max="2" width="15.26953125" customWidth="1"/>
  </cols>
  <sheetData>
    <row r="1" spans="1:2" x14ac:dyDescent="0.35">
      <c r="A1" t="s">
        <v>3</v>
      </c>
      <c r="B1" t="s">
        <v>25</v>
      </c>
    </row>
    <row r="2" spans="1:2" x14ac:dyDescent="0.35">
      <c r="A2" t="s">
        <v>4</v>
      </c>
      <c r="B2" s="1" t="s">
        <v>26</v>
      </c>
    </row>
    <row r="3" spans="1:2" x14ac:dyDescent="0.35">
      <c r="A3" t="s">
        <v>5</v>
      </c>
      <c r="B3" s="1" t="s">
        <v>27</v>
      </c>
    </row>
    <row r="4" spans="1:2" x14ac:dyDescent="0.35">
      <c r="A4" t="s">
        <v>6</v>
      </c>
      <c r="B4" s="1" t="s">
        <v>28</v>
      </c>
    </row>
    <row r="5" spans="1:2" x14ac:dyDescent="0.35">
      <c r="B5" s="1" t="s">
        <v>29</v>
      </c>
    </row>
    <row r="6" spans="1:2" x14ac:dyDescent="0.35">
      <c r="B6" s="1" t="s">
        <v>30</v>
      </c>
    </row>
    <row r="7" spans="1:2" x14ac:dyDescent="0.35">
      <c r="B7" s="1"/>
    </row>
  </sheetData>
  <sheetProtection algorithmName="SHA-512" hashValue="curBMJHHv2HjM5de1fu+FcSlrZCWLj/Gn6S78M42eJ6Lw4AY8QYOD+8jPK4I+irYJ0m5lCXCpBz0MlUyeqoc1w==" saltValue="pV0UpNZKSGTUuOao+tx/UA==" spinCount="100000" sheet="1" objects="1" scenarios="1" select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Nasal NO Test Report</vt:lpstr>
      <vt:lpstr>Info</vt:lpstr>
      <vt:lpstr>Variables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2023-05-23T14:25:57Z</dcterms:created>
  <dcterms:modified xsi:type="dcterms:W3CDTF">2023-05-25T08:04:13Z</dcterms:modified>
</cp:coreProperties>
</file>